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5" i="1" l="1"/>
  <c r="G15" i="1"/>
  <c r="J16" i="1"/>
  <c r="I16" i="1"/>
  <c r="H16" i="1"/>
  <c r="G16" i="1"/>
  <c r="J15" i="1"/>
  <c r="J20" i="1"/>
  <c r="I20" i="1"/>
  <c r="H20" i="1"/>
  <c r="G20" i="1"/>
  <c r="J19" i="1"/>
  <c r="I19" i="1"/>
  <c r="H19" i="1"/>
  <c r="G19" i="1"/>
  <c r="I15" i="1"/>
  <c r="J14" i="1"/>
  <c r="I14" i="1"/>
  <c r="H14" i="1"/>
  <c r="G14" i="1"/>
  <c r="J10" i="1"/>
  <c r="I10" i="1"/>
  <c r="H10" i="1"/>
  <c r="G10" i="1"/>
  <c r="J7" i="1"/>
  <c r="I7" i="1"/>
  <c r="H7" i="1"/>
  <c r="G7" i="1"/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H24" i="1" l="1"/>
  <c r="L24" i="1"/>
  <c r="F24" i="1"/>
  <c r="J24" i="1"/>
</calcChain>
</file>

<file path=xl/sharedStrings.xml><?xml version="1.0" encoding="utf-8"?>
<sst xmlns="http://schemas.openxmlformats.org/spreadsheetml/2006/main" count="61" uniqueCount="51">
  <si>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</si>
  <si>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</si>
  <si>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</si>
  <si>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</si>
  <si>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</si>
  <si>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</si>
  <si>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</si>
  <si>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</si>
  <si>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</si>
  <si>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</si>
  <si>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</si>
  <si>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</si>
  <si>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</si>
  <si>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</si>
  <si>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</si>
  <si>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</si>
  <si>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</si>
  <si>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</si>
  <si>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</si>
  <si>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</si>
  <si>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</si>
  <si>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</si>
  <si>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</si>
  <si>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</si>
  <si>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</si>
  <si>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</si>
  <si>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</si>
  <si>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</si>
  <si>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</si>
  <si>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</si>
  <si>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</si>
  <si>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</si>
  <si>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</si>
  <si>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</si>
  <si>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</si>
  <si>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</si>
  <si>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Салат из белокачанной капусты с морковью и растительным маслом</t>
  </si>
  <si>
    <t>Макароны отварные</t>
  </si>
  <si>
    <t>Хлеб пшеничный витаминизированный</t>
  </si>
  <si>
    <t>Напиток из шиповника</t>
  </si>
  <si>
    <t>Голень или бедро птицы отварное</t>
  </si>
  <si>
    <t>Компот из сухофруктов</t>
  </si>
  <si>
    <t>Доп гарнир:помидор свежий</t>
  </si>
  <si>
    <t>пром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</si>
  <si>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</si>
  <si>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</si>
  <si>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</si>
  <si>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 xml:space="preserve">Хлеб пшеничный витаминизированный </t>
  </si>
  <si>
    <t xml:space="preserve">Суп овощной со сметаной и мясом кур </t>
  </si>
  <si>
    <t xml:space="preserve">  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</si>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</sst>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2" fontId="10" fillId="0" borderId="2" xfId="0" applyNumberFormat="1" applyFont="1" applyBorder="1" applyAlignment="1" applyProtection="1">
      <alignment horizontal="left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6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2" fontId="11" fillId="2" borderId="16" xfId="0" applyNumberFormat="1" applyFont="1" applyFill="1" applyBorder="1" applyAlignment="1" applyProtection="1">
      <alignment horizontal="center" vertical="top" wrapText="1"/>
      <protection locked="0"/>
    </xf>
    <xf numFmtId="1" fontId="10" fillId="0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1" fillId="2" borderId="16" xfId="0" applyNumberFormat="1" applyFont="1" applyFill="1" applyBorder="1" applyAlignment="1" applyProtection="1">
      <alignment horizontal="center" vertical="top" wrapText="1"/>
      <protection locked="0"/>
    </xf>
    <xf numFmtId="164" fontId="11" fillId="2" borderId="16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1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2" sqref="L2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6" ht="23.4" customHeight="1" x14ac:dyDescent="0.3">
      <c r="A1" s="1" t="s">
        <v>6</v>
      </c>
      <c r="C1" s="61" t="s">
        <v>44</v>
      </c>
      <c r="D1" s="62"/>
      <c r="E1" s="62"/>
      <c r="F1" s="6" t="s">
        <v>15</v>
      </c>
      <c r="G1" s="2" t="s">
        <v>16</v>
      </c>
      <c r="H1" s="63" t="s">
        <v>45</v>
      </c>
      <c r="I1" s="63"/>
      <c r="J1" s="63"/>
      <c r="K1" s="63"/>
    </row>
    <row r="2" spans="1:16" ht="17.399999999999999" x14ac:dyDescent="0.25">
      <c r="A2" s="8" t="s">
        <v>5</v>
      </c>
      <c r="C2" s="2"/>
      <c r="G2" s="2" t="s">
        <v>17</v>
      </c>
      <c r="H2" s="63" t="s">
        <v>46</v>
      </c>
      <c r="I2" s="63"/>
      <c r="J2" s="63"/>
      <c r="K2" s="63"/>
    </row>
    <row r="3" spans="1:16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26</v>
      </c>
      <c r="I3" s="16">
        <v>4</v>
      </c>
      <c r="J3" s="17">
        <v>2024</v>
      </c>
      <c r="K3" s="18"/>
    </row>
    <row r="4" spans="1:16" x14ac:dyDescent="0.25">
      <c r="C4" s="2"/>
      <c r="D4" s="4"/>
      <c r="H4" s="15" t="s">
        <v>32</v>
      </c>
      <c r="I4" s="15" t="s">
        <v>33</v>
      </c>
      <c r="J4" s="15" t="s">
        <v>34</v>
      </c>
    </row>
    <row r="5" spans="1:16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30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31</v>
      </c>
    </row>
    <row r="6" spans="1:16" ht="15.6" x14ac:dyDescent="0.3">
      <c r="A6" s="43">
        <v>1</v>
      </c>
      <c r="B6" s="44">
        <v>5</v>
      </c>
      <c r="C6" s="45" t="s">
        <v>19</v>
      </c>
      <c r="D6" s="46" t="s">
        <v>20</v>
      </c>
      <c r="E6" s="25" t="s">
        <v>40</v>
      </c>
      <c r="F6" s="30">
        <v>100</v>
      </c>
      <c r="G6" s="30">
        <v>17.190000000000001</v>
      </c>
      <c r="H6" s="30">
        <v>14.31</v>
      </c>
      <c r="I6" s="30">
        <v>0.18</v>
      </c>
      <c r="J6" s="30">
        <v>198</v>
      </c>
      <c r="K6" s="38">
        <v>4232</v>
      </c>
      <c r="L6" s="27">
        <v>67.45</v>
      </c>
    </row>
    <row r="7" spans="1:16" ht="15.6" x14ac:dyDescent="0.3">
      <c r="A7" s="47"/>
      <c r="B7" s="48"/>
      <c r="C7" s="49"/>
      <c r="D7" s="50" t="s">
        <v>25</v>
      </c>
      <c r="E7" s="19" t="s">
        <v>37</v>
      </c>
      <c r="F7" s="26">
        <v>150</v>
      </c>
      <c r="G7" s="30">
        <f>F7*5.3/150</f>
        <v>5.3</v>
      </c>
      <c r="H7" s="30">
        <f>F7*3/150</f>
        <v>3</v>
      </c>
      <c r="I7" s="30">
        <f>F7*32.4/150</f>
        <v>32.4</v>
      </c>
      <c r="J7" s="30">
        <f>F7*178/150</f>
        <v>178</v>
      </c>
      <c r="K7" s="39">
        <v>46.3</v>
      </c>
      <c r="L7" s="29">
        <v>7.8</v>
      </c>
    </row>
    <row r="8" spans="1:16" ht="15.6" x14ac:dyDescent="0.3">
      <c r="A8" s="47"/>
      <c r="B8" s="48"/>
      <c r="C8" s="49"/>
      <c r="D8" s="51" t="s">
        <v>26</v>
      </c>
      <c r="E8" s="20" t="s">
        <v>41</v>
      </c>
      <c r="F8" s="30">
        <v>200</v>
      </c>
      <c r="G8" s="30">
        <v>1</v>
      </c>
      <c r="H8" s="30">
        <v>0.1</v>
      </c>
      <c r="I8" s="30">
        <v>19.8</v>
      </c>
      <c r="J8" s="30">
        <v>84.1</v>
      </c>
      <c r="K8" s="40">
        <v>44357</v>
      </c>
      <c r="L8" s="29">
        <v>6.66</v>
      </c>
    </row>
    <row r="9" spans="1:16" ht="15.6" x14ac:dyDescent="0.3">
      <c r="A9" s="47"/>
      <c r="B9" s="48"/>
      <c r="C9" s="49"/>
      <c r="D9" s="51" t="s">
        <v>27</v>
      </c>
      <c r="E9" s="20" t="s">
        <v>47</v>
      </c>
      <c r="F9" s="30">
        <v>50</v>
      </c>
      <c r="G9" s="30">
        <v>3.87</v>
      </c>
      <c r="H9" s="30">
        <v>0.49</v>
      </c>
      <c r="I9" s="30">
        <v>23.67</v>
      </c>
      <c r="J9" s="30">
        <v>114.56</v>
      </c>
      <c r="K9" s="41" t="s">
        <v>43</v>
      </c>
      <c r="L9" s="29">
        <v>4.1500000000000004</v>
      </c>
    </row>
    <row r="10" spans="1:16" ht="15.6" x14ac:dyDescent="0.3">
      <c r="A10" s="47"/>
      <c r="B10" s="48"/>
      <c r="C10" s="49"/>
      <c r="D10" s="51" t="s">
        <v>28</v>
      </c>
      <c r="E10" s="19" t="s">
        <v>35</v>
      </c>
      <c r="F10" s="36">
        <v>48</v>
      </c>
      <c r="G10" s="36">
        <f>SUM(F10*1.68/30)</f>
        <v>2.6880000000000002</v>
      </c>
      <c r="H10" s="36">
        <f>SUM(F10*0.33/30)</f>
        <v>0.52800000000000002</v>
      </c>
      <c r="I10" s="36">
        <f>SUM(F10*14.82/30)</f>
        <v>23.712</v>
      </c>
      <c r="J10" s="36">
        <f>SUM(F10*68.97/30)</f>
        <v>110.352</v>
      </c>
      <c r="K10" s="42" t="s">
        <v>43</v>
      </c>
      <c r="L10" s="29">
        <v>4.16</v>
      </c>
    </row>
    <row r="11" spans="1:16" ht="15.6" x14ac:dyDescent="0.3">
      <c r="A11" s="47"/>
      <c r="B11" s="48"/>
      <c r="C11" s="49"/>
      <c r="D11" s="50"/>
      <c r="E11" s="19"/>
      <c r="F11" s="36"/>
      <c r="G11" s="36"/>
      <c r="H11" s="36"/>
      <c r="I11" s="36"/>
      <c r="J11" s="36"/>
      <c r="K11" s="28"/>
      <c r="L11" s="29"/>
    </row>
    <row r="12" spans="1:16" ht="15.6" x14ac:dyDescent="0.3">
      <c r="A12" s="47"/>
      <c r="B12" s="48"/>
      <c r="C12" s="49"/>
      <c r="D12" s="50" t="s">
        <v>22</v>
      </c>
      <c r="E12" s="23" t="s">
        <v>42</v>
      </c>
      <c r="F12" s="30">
        <v>60</v>
      </c>
      <c r="G12" s="30">
        <v>0.48</v>
      </c>
      <c r="H12" s="30">
        <v>0</v>
      </c>
      <c r="I12" s="30">
        <v>1.44</v>
      </c>
      <c r="J12" s="30">
        <v>7.68</v>
      </c>
      <c r="K12" s="40">
        <v>2</v>
      </c>
      <c r="L12" s="29">
        <v>25.85</v>
      </c>
      <c r="P12" s="2" t="s">
        <v>49</v>
      </c>
    </row>
    <row r="13" spans="1:16" ht="15.6" x14ac:dyDescent="0.3">
      <c r="A13" s="52"/>
      <c r="B13" s="53"/>
      <c r="C13" s="54"/>
      <c r="D13" s="55" t="s">
        <v>29</v>
      </c>
      <c r="E13" s="5"/>
      <c r="F13" s="32">
        <f>SUM(F6:F12)</f>
        <v>608</v>
      </c>
      <c r="G13" s="32">
        <f t="shared" ref="G13" si="0">SUM(G6:G12)</f>
        <v>30.528000000000002</v>
      </c>
      <c r="H13" s="32">
        <f t="shared" ref="H13" si="1">SUM(H6:H12)</f>
        <v>18.428000000000001</v>
      </c>
      <c r="I13" s="32">
        <f t="shared" ref="I13" si="2">SUM(I6:I12)</f>
        <v>101.202</v>
      </c>
      <c r="J13" s="32">
        <f t="shared" ref="J13:L13" si="3">SUM(J6:J12)</f>
        <v>692.69200000000001</v>
      </c>
      <c r="K13" s="33"/>
      <c r="L13" s="32">
        <f t="shared" si="3"/>
        <v>116.07</v>
      </c>
    </row>
    <row r="14" spans="1:16" ht="31.2" x14ac:dyDescent="0.3">
      <c r="A14" s="56">
        <f>A6</f>
        <v>1</v>
      </c>
      <c r="B14" s="57">
        <f>B6</f>
        <v>5</v>
      </c>
      <c r="C14" s="58" t="s">
        <v>21</v>
      </c>
      <c r="D14" s="51" t="s">
        <v>22</v>
      </c>
      <c r="E14" s="21" t="s">
        <v>36</v>
      </c>
      <c r="F14" s="30">
        <v>100</v>
      </c>
      <c r="G14" s="30">
        <f>F14*1.5/100</f>
        <v>1.5</v>
      </c>
      <c r="H14" s="30">
        <f>F14*6/100</f>
        <v>6</v>
      </c>
      <c r="I14" s="30">
        <f>F14*7.5/100</f>
        <v>7.5</v>
      </c>
      <c r="J14" s="30">
        <f>F14*90/100</f>
        <v>90</v>
      </c>
      <c r="K14" s="28">
        <v>44348</v>
      </c>
      <c r="L14" s="29">
        <v>5.55</v>
      </c>
    </row>
    <row r="15" spans="1:16" ht="15.6" x14ac:dyDescent="0.3">
      <c r="A15" s="47"/>
      <c r="B15" s="48"/>
      <c r="C15" s="49"/>
      <c r="D15" s="51" t="s">
        <v>23</v>
      </c>
      <c r="E15" s="25" t="s">
        <v>48</v>
      </c>
      <c r="F15" s="36">
        <v>200</v>
      </c>
      <c r="G15" s="36">
        <f>F15*2/250+4.7</f>
        <v>6.3000000000000007</v>
      </c>
      <c r="H15" s="36">
        <f>F15*6.9/250+4.5</f>
        <v>10.02</v>
      </c>
      <c r="I15" s="36">
        <f>F15*11/250</f>
        <v>8.8000000000000007</v>
      </c>
      <c r="J15" s="36">
        <f>F15*114/250+59.3</f>
        <v>150.5</v>
      </c>
      <c r="K15" s="28">
        <v>20.2</v>
      </c>
      <c r="L15" s="29">
        <v>22.05</v>
      </c>
    </row>
    <row r="16" spans="1:16" ht="15.6" x14ac:dyDescent="0.3">
      <c r="A16" s="47"/>
      <c r="B16" s="48"/>
      <c r="C16" s="49"/>
      <c r="D16" s="51" t="s">
        <v>24</v>
      </c>
      <c r="E16" s="24" t="s">
        <v>50</v>
      </c>
      <c r="F16" s="36">
        <v>180</v>
      </c>
      <c r="G16" s="36">
        <f>F16*18.5/250</f>
        <v>13.32</v>
      </c>
      <c r="H16" s="36">
        <f>F16*20.6/250</f>
        <v>14.832000000000003</v>
      </c>
      <c r="I16" s="36">
        <f>F16*43.2/250</f>
        <v>31.104000000000003</v>
      </c>
      <c r="J16" s="36">
        <f>F16*442/250</f>
        <v>318.24</v>
      </c>
      <c r="K16" s="28">
        <v>44295</v>
      </c>
      <c r="L16" s="29">
        <v>74.599999999999994</v>
      </c>
    </row>
    <row r="17" spans="1:12" ht="15.6" x14ac:dyDescent="0.3">
      <c r="A17" s="47"/>
      <c r="B17" s="48"/>
      <c r="C17" s="49"/>
      <c r="D17" s="51" t="s">
        <v>25</v>
      </c>
      <c r="E17" s="24"/>
      <c r="F17" s="36"/>
      <c r="G17" s="36"/>
      <c r="H17" s="36"/>
      <c r="I17" s="36"/>
      <c r="J17" s="36"/>
      <c r="K17" s="28"/>
      <c r="L17" s="29"/>
    </row>
    <row r="18" spans="1:12" ht="15.6" x14ac:dyDescent="0.3">
      <c r="A18" s="47"/>
      <c r="B18" s="48"/>
      <c r="C18" s="49"/>
      <c r="D18" s="51" t="s">
        <v>26</v>
      </c>
      <c r="E18" s="22" t="s">
        <v>39</v>
      </c>
      <c r="F18" s="36">
        <v>200</v>
      </c>
      <c r="G18" s="36">
        <v>0.2</v>
      </c>
      <c r="H18" s="36">
        <v>0.1</v>
      </c>
      <c r="I18" s="36">
        <v>13.1</v>
      </c>
      <c r="J18" s="36">
        <v>54.1</v>
      </c>
      <c r="K18" s="37">
        <v>37.1</v>
      </c>
      <c r="L18" s="29">
        <v>8.82</v>
      </c>
    </row>
    <row r="19" spans="1:12" ht="15.6" x14ac:dyDescent="0.3">
      <c r="A19" s="47"/>
      <c r="B19" s="48"/>
      <c r="C19" s="49"/>
      <c r="D19" s="51" t="s">
        <v>27</v>
      </c>
      <c r="E19" s="21" t="s">
        <v>38</v>
      </c>
      <c r="F19" s="36">
        <v>30</v>
      </c>
      <c r="G19" s="36">
        <f>SUM(F19*2.37/30)</f>
        <v>2.37</v>
      </c>
      <c r="H19" s="36">
        <f>SUM(F19*0.3/30)</f>
        <v>0.3</v>
      </c>
      <c r="I19" s="36">
        <f>SUM(F19*14.49/30)</f>
        <v>14.49</v>
      </c>
      <c r="J19" s="36">
        <f>SUM(F19*70.14/30)</f>
        <v>70.14</v>
      </c>
      <c r="K19" s="28" t="s">
        <v>43</v>
      </c>
      <c r="L19" s="29">
        <v>2.4900000000000002</v>
      </c>
    </row>
    <row r="20" spans="1:12" ht="15.6" x14ac:dyDescent="0.3">
      <c r="A20" s="47"/>
      <c r="B20" s="48"/>
      <c r="C20" s="49"/>
      <c r="D20" s="51" t="s">
        <v>28</v>
      </c>
      <c r="E20" s="19" t="s">
        <v>35</v>
      </c>
      <c r="F20" s="36">
        <v>30</v>
      </c>
      <c r="G20" s="36">
        <f>SUM(F20*1.68/30)</f>
        <v>1.68</v>
      </c>
      <c r="H20" s="36">
        <f>SUM(F20*0.33/30)</f>
        <v>0.33</v>
      </c>
      <c r="I20" s="36">
        <f>SUM(F20*14.82/30)</f>
        <v>14.82</v>
      </c>
      <c r="J20" s="36">
        <f>SUM(F20*68.97/30)</f>
        <v>68.97</v>
      </c>
      <c r="K20" s="28" t="s">
        <v>43</v>
      </c>
      <c r="L20" s="29">
        <v>2.56</v>
      </c>
    </row>
    <row r="21" spans="1:12" ht="15.6" x14ac:dyDescent="0.3">
      <c r="A21" s="47"/>
      <c r="B21" s="48"/>
      <c r="C21" s="49"/>
      <c r="D21" s="50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47"/>
      <c r="B22" s="48"/>
      <c r="C22" s="49"/>
      <c r="D22" s="50"/>
      <c r="E22" s="12"/>
      <c r="F22" s="29"/>
      <c r="G22" s="29"/>
      <c r="H22" s="29"/>
      <c r="I22" s="29"/>
      <c r="J22" s="29"/>
      <c r="K22" s="28"/>
      <c r="L22" s="29"/>
    </row>
    <row r="23" spans="1:12" ht="15.6" x14ac:dyDescent="0.3">
      <c r="A23" s="52"/>
      <c r="B23" s="53"/>
      <c r="C23" s="54"/>
      <c r="D23" s="55" t="s">
        <v>29</v>
      </c>
      <c r="E23" s="5"/>
      <c r="F23" s="32">
        <f>SUM(F14:F22)</f>
        <v>740</v>
      </c>
      <c r="G23" s="32">
        <f t="shared" ref="G23" si="4">SUM(G14:G22)</f>
        <v>25.37</v>
      </c>
      <c r="H23" s="32">
        <f t="shared" ref="H23" si="5">SUM(H14:H22)</f>
        <v>31.582000000000004</v>
      </c>
      <c r="I23" s="32">
        <f t="shared" ref="I23" si="6">SUM(I14:I22)</f>
        <v>89.813999999999993</v>
      </c>
      <c r="J23" s="32">
        <f t="shared" ref="J23:L23" si="7">SUM(J14:J22)</f>
        <v>751.95</v>
      </c>
      <c r="K23" s="33"/>
      <c r="L23" s="31">
        <f t="shared" si="7"/>
        <v>116.06999999999998</v>
      </c>
    </row>
    <row r="24" spans="1:12" ht="15.75" customHeight="1" thickBot="1" x14ac:dyDescent="0.35">
      <c r="A24" s="59">
        <f>A6</f>
        <v>1</v>
      </c>
      <c r="B24" s="60">
        <f>B6</f>
        <v>5</v>
      </c>
      <c r="C24" s="64" t="s">
        <v>4</v>
      </c>
      <c r="D24" s="65"/>
      <c r="E24" s="7"/>
      <c r="F24" s="35">
        <f>F13+F23</f>
        <v>1348</v>
      </c>
      <c r="G24" s="35">
        <f t="shared" ref="G24" si="8">G13+G23</f>
        <v>55.898000000000003</v>
      </c>
      <c r="H24" s="35">
        <f t="shared" ref="H24" si="9">H13+H23</f>
        <v>50.010000000000005</v>
      </c>
      <c r="I24" s="35">
        <f t="shared" ref="I24" si="10">I13+I23</f>
        <v>191.01599999999999</v>
      </c>
      <c r="J24" s="35">
        <f t="shared" ref="J24:L24" si="11">J13+J23</f>
        <v>1444.6420000000001</v>
      </c>
      <c r="K24" s="34"/>
      <c r="L24" s="34">
        <f t="shared" si="11"/>
        <v>232.14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2024-04-22T03:42:11Z</dcterms:modified>
</cp:coreProperties>
</file>